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60" windowWidth="18105" windowHeight="117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Tabelle1!$A$1:$K$30</definedName>
  </definedNames>
  <calcPr calcId="145621" concurrentManualCount="2"/>
</workbook>
</file>

<file path=xl/calcChain.xml><?xml version="1.0" encoding="utf-8"?>
<calcChain xmlns="http://schemas.openxmlformats.org/spreadsheetml/2006/main">
  <c r="I26" i="1" l="1"/>
  <c r="I25" i="1"/>
  <c r="I24" i="1"/>
  <c r="I23" i="1"/>
  <c r="D26" i="1"/>
  <c r="D25" i="1"/>
  <c r="D23" i="1"/>
  <c r="I19" i="1"/>
  <c r="I18" i="1"/>
  <c r="I17" i="1"/>
  <c r="G16" i="1"/>
  <c r="J16" i="1" s="1"/>
  <c r="I4" i="1"/>
  <c r="G25" i="1" s="1"/>
  <c r="H4" i="1"/>
  <c r="G26" i="1" s="1"/>
  <c r="J26" i="1" s="1"/>
  <c r="E26" i="1"/>
  <c r="D19" i="1"/>
  <c r="D18" i="1"/>
  <c r="D17" i="1"/>
  <c r="B25" i="1"/>
  <c r="B18" i="1" s="1"/>
  <c r="E18" i="1" s="1"/>
  <c r="J14" i="1"/>
  <c r="G24" i="1" l="1"/>
  <c r="J24" i="1" s="1"/>
  <c r="B23" i="1"/>
  <c r="E23" i="1" s="1"/>
  <c r="E25" i="1"/>
  <c r="G17" i="1"/>
  <c r="J17" i="1" s="1"/>
  <c r="J25" i="1"/>
  <c r="B16" i="1"/>
  <c r="E16" i="1" s="1"/>
  <c r="G23" i="1" l="1"/>
  <c r="G18" i="1" s="1"/>
  <c r="G19" i="1" s="1"/>
  <c r="J19" i="1" s="1"/>
  <c r="E27" i="1"/>
  <c r="B17" i="1"/>
  <c r="J23" i="1" l="1"/>
  <c r="J27" i="1" s="1"/>
  <c r="J18" i="1"/>
  <c r="B19" i="1"/>
  <c r="E19" i="1" s="1"/>
  <c r="E17" i="1"/>
  <c r="J20" i="1" l="1"/>
  <c r="J29" i="1" s="1"/>
  <c r="E20" i="1"/>
  <c r="E29" i="1" s="1"/>
  <c r="F11" i="1" l="1"/>
</calcChain>
</file>

<file path=xl/sharedStrings.xml><?xml version="1.0" encoding="utf-8"?>
<sst xmlns="http://schemas.openxmlformats.org/spreadsheetml/2006/main" count="42" uniqueCount="33">
  <si>
    <t>Normaler KB Einsatz</t>
  </si>
  <si>
    <t>gesextes Sperma einsetzen</t>
  </si>
  <si>
    <t>ERTRAG</t>
  </si>
  <si>
    <t>Anz.</t>
  </si>
  <si>
    <t>kg Gew.</t>
  </si>
  <si>
    <t>Preis/kg</t>
  </si>
  <si>
    <t>Total:</t>
  </si>
  <si>
    <t>Aufzuchtkälber</t>
  </si>
  <si>
    <t>Stierkälber</t>
  </si>
  <si>
    <t>Mastkuhkälber</t>
  </si>
  <si>
    <t>Maststierkälber</t>
  </si>
  <si>
    <t>Ertrag</t>
  </si>
  <si>
    <t>KOSTEN</t>
  </si>
  <si>
    <t>Kosten</t>
  </si>
  <si>
    <t>BI:</t>
  </si>
  <si>
    <t>Besamung Mast</t>
  </si>
  <si>
    <t>Besamung Normal</t>
  </si>
  <si>
    <t>Besamung gesext</t>
  </si>
  <si>
    <t>TOTAL</t>
  </si>
  <si>
    <t>Einfache Berechung von konventionellem- zu gesextem Spermaeinsatz</t>
  </si>
  <si>
    <t>Anzahl Kühe:</t>
  </si>
  <si>
    <t>benötigte Remonten pro Jahr:</t>
  </si>
  <si>
    <t>Anteil von Zuchtbesamungen mit ges. Sperma:</t>
  </si>
  <si>
    <t>Preis Tränker männl. (Milch x Milch):</t>
  </si>
  <si>
    <t>Preis Tränker männl. (Milch x Fleisch):</t>
  </si>
  <si>
    <t>Preis Tränker weib. (Milch x Fleisch):</t>
  </si>
  <si>
    <t>Wirtschaftlicher Differenz mit gesextem Sperma:</t>
  </si>
  <si>
    <t>Mast ges. Sperma</t>
  </si>
  <si>
    <t>Besamung Mast ges.</t>
  </si>
  <si>
    <t>BI Mast</t>
  </si>
  <si>
    <t>BI Zucht</t>
  </si>
  <si>
    <t>BI ges. Zucht</t>
  </si>
  <si>
    <t>BI ges. Mast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</si>
</sst>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9" fontId="2" fillId="2" borderId="5" xfId="0" applyNumberFormat="1" applyFont="1" applyFill="1" applyBorder="1" applyAlignment="1">
      <alignment horizontal="center" vertical="center" wrapText="1"/>
    </xf>
    <xf numFmtId="44" fontId="5" fillId="3" borderId="7" xfId="1" applyFont="1" applyFill="1" applyBorder="1" applyAlignment="1">
      <alignment horizontal="center" vertical="center" wrapText="1"/>
    </xf>
    <xf numFmtId="44" fontId="3" fillId="4" borderId="4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 wrapText="1"/>
    </xf>
    <xf numFmtId="44" fontId="5" fillId="3" borderId="8" xfId="1" applyFont="1" applyFill="1" applyBorder="1" applyAlignment="1">
      <alignment horizontal="center" vertical="center" wrapText="1"/>
    </xf>
    <xf numFmtId="44" fontId="3" fillId="4" borderId="10" xfId="1" applyFont="1" applyFill="1" applyBorder="1" applyAlignment="1">
      <alignment horizontal="center" vertical="center" wrapText="1"/>
    </xf>
    <xf numFmtId="44" fontId="5" fillId="2" borderId="7" xfId="0" applyNumberFormat="1" applyFont="1" applyFill="1" applyBorder="1" applyAlignment="1">
      <alignment horizontal="center" vertical="center" wrapText="1"/>
    </xf>
    <xf numFmtId="0" fontId="8" fillId="0" borderId="0" xfId="0" applyFont="1"/>
    <xf numFmtId="44" fontId="0" fillId="0" borderId="0" xfId="0" applyNumberFormat="1"/>
    <xf numFmtId="0" fontId="9" fillId="0" borderId="0" xfId="0" applyFont="1" applyFill="1"/>
    <xf numFmtId="0" fontId="8" fillId="4" borderId="0" xfId="0" applyFont="1" applyFill="1" applyProtection="1">
      <protection locked="0"/>
    </xf>
    <xf numFmtId="9" fontId="8" fillId="4" borderId="0" xfId="2" applyFont="1" applyFill="1" applyAlignment="1" applyProtection="1">
      <alignment horizontal="center"/>
      <protection locked="0"/>
    </xf>
    <xf numFmtId="44" fontId="10" fillId="4" borderId="0" xfId="1" applyFont="1" applyFill="1" applyBorder="1" applyAlignment="1">
      <alignment horizontal="center"/>
    </xf>
    <xf numFmtId="0" fontId="8" fillId="4" borderId="0" xfId="0" applyFont="1" applyFill="1" applyAlignment="1" applyProtection="1">
      <alignment horizontal="center"/>
      <protection locked="0"/>
    </xf>
    <xf numFmtId="44" fontId="8" fillId="4" borderId="0" xfId="1" applyFont="1" applyFill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Normal="100" workbookViewId="0">
      <selection activeCell="N15" sqref="N15"/>
    </sheetView>
  </sheetViews>
  <sheetFormatPr baseColWidth="10" defaultRowHeight="14.25" x14ac:dyDescent="0.2"/>
  <cols>
    <col min="1" max="1" width="13.25" customWidth="1"/>
    <col min="2" max="2" width="7.375" customWidth="1"/>
    <col min="3" max="3" width="8.75" customWidth="1"/>
    <col min="4" max="4" width="8.625" customWidth="1"/>
    <col min="5" max="5" width="11.875" customWidth="1"/>
    <col min="6" max="6" width="1.125" customWidth="1"/>
    <col min="7" max="7" width="7.375" customWidth="1"/>
    <col min="8" max="8" width="8.75" customWidth="1"/>
    <col min="9" max="9" width="12.25" customWidth="1"/>
    <col min="10" max="10" width="10.875" customWidth="1"/>
    <col min="11" max="11" width="11.5" bestFit="1" customWidth="1"/>
    <col min="12" max="12" width="12.5" bestFit="1" customWidth="1"/>
  </cols>
  <sheetData>
    <row r="1" spans="1:10" ht="31.5" customHeight="1" x14ac:dyDescent="0.25">
      <c r="A1" s="14" t="s">
        <v>19</v>
      </c>
    </row>
    <row r="3" spans="1:10" ht="18" customHeight="1" x14ac:dyDescent="0.2">
      <c r="A3" t="s">
        <v>20</v>
      </c>
      <c r="F3" s="29">
        <v>50</v>
      </c>
      <c r="G3" s="29"/>
      <c r="H3" s="23"/>
      <c r="I3" s="23"/>
      <c r="J3" s="23"/>
    </row>
    <row r="4" spans="1:10" ht="18" customHeight="1" x14ac:dyDescent="0.2">
      <c r="A4" t="s">
        <v>21</v>
      </c>
      <c r="F4" s="29">
        <v>20</v>
      </c>
      <c r="G4" s="29"/>
      <c r="H4" s="25">
        <f>ROUND(F4*1.1*F5,0)</f>
        <v>0</v>
      </c>
      <c r="I4" s="25">
        <f>ROUND(F4*F5,0)</f>
        <v>0</v>
      </c>
      <c r="J4" s="23"/>
    </row>
    <row r="5" spans="1:10" ht="18" customHeight="1" x14ac:dyDescent="0.2">
      <c r="A5" t="s">
        <v>22</v>
      </c>
      <c r="F5" s="27">
        <v>0</v>
      </c>
      <c r="G5" s="27"/>
      <c r="H5" s="23"/>
      <c r="I5" s="23" t="s">
        <v>29</v>
      </c>
      <c r="J5" s="26">
        <v>1.5</v>
      </c>
    </row>
    <row r="6" spans="1:10" ht="18" customHeight="1" x14ac:dyDescent="0.2">
      <c r="A6" t="s">
        <v>23</v>
      </c>
      <c r="F6" s="30">
        <v>3.5</v>
      </c>
      <c r="G6" s="30"/>
      <c r="H6" s="23"/>
      <c r="I6" s="23" t="s">
        <v>30</v>
      </c>
      <c r="J6" s="26">
        <v>1.8</v>
      </c>
    </row>
    <row r="7" spans="1:10" ht="18" customHeight="1" x14ac:dyDescent="0.2">
      <c r="A7" t="s">
        <v>24</v>
      </c>
      <c r="F7" s="30">
        <v>9.9</v>
      </c>
      <c r="G7" s="30"/>
      <c r="H7" s="23"/>
      <c r="I7" s="23" t="s">
        <v>31</v>
      </c>
      <c r="J7" s="26">
        <v>2.4</v>
      </c>
    </row>
    <row r="8" spans="1:10" ht="18" customHeight="1" x14ac:dyDescent="0.2">
      <c r="A8" t="s">
        <v>25</v>
      </c>
      <c r="F8" s="30">
        <v>8.6</v>
      </c>
      <c r="G8" s="30"/>
      <c r="H8" s="23"/>
      <c r="I8" s="23" t="s">
        <v>32</v>
      </c>
      <c r="J8" s="26">
        <v>1.8</v>
      </c>
    </row>
    <row r="9" spans="1:10" ht="18" customHeight="1" x14ac:dyDescent="0.2">
      <c r="A9" t="s">
        <v>27</v>
      </c>
      <c r="F9" s="27">
        <v>0</v>
      </c>
      <c r="G9" s="27"/>
      <c r="H9" s="23"/>
      <c r="I9" s="23"/>
      <c r="J9" s="23"/>
    </row>
    <row r="10" spans="1:10" ht="18" customHeight="1" x14ac:dyDescent="0.2">
      <c r="F10" s="23"/>
      <c r="G10" s="23"/>
      <c r="H10" s="23"/>
      <c r="I10" s="23"/>
      <c r="J10" s="23"/>
    </row>
    <row r="11" spans="1:10" ht="18" customHeight="1" x14ac:dyDescent="0.25">
      <c r="A11" s="13" t="s">
        <v>26</v>
      </c>
      <c r="F11" s="28">
        <f>J29-E29</f>
        <v>0</v>
      </c>
      <c r="G11" s="28"/>
      <c r="H11" s="28"/>
      <c r="I11" s="23"/>
      <c r="J11" s="23"/>
    </row>
    <row r="12" spans="1:10" x14ac:dyDescent="0.2">
      <c r="F12" s="23"/>
      <c r="G12" s="23"/>
      <c r="H12" s="23"/>
      <c r="I12" s="23"/>
      <c r="J12" s="23"/>
    </row>
    <row r="13" spans="1:10" ht="15" thickBot="1" x14ac:dyDescent="0.25"/>
    <row r="14" spans="1:10" ht="16.5" customHeight="1" thickTop="1" thickBot="1" x14ac:dyDescent="0.25">
      <c r="A14" s="31" t="s">
        <v>0</v>
      </c>
      <c r="B14" s="32"/>
      <c r="C14" s="32"/>
      <c r="D14" s="32"/>
      <c r="E14" s="33"/>
      <c r="F14" s="34"/>
      <c r="G14" s="42" t="s">
        <v>1</v>
      </c>
      <c r="H14" s="32"/>
      <c r="I14" s="32"/>
      <c r="J14" s="15">
        <f>F5</f>
        <v>0</v>
      </c>
    </row>
    <row r="15" spans="1:10" ht="15" thickBot="1" x14ac:dyDescent="0.25">
      <c r="A15" s="1" t="s">
        <v>2</v>
      </c>
      <c r="B15" s="2" t="s">
        <v>3</v>
      </c>
      <c r="C15" s="2" t="s">
        <v>4</v>
      </c>
      <c r="D15" s="2" t="s">
        <v>5</v>
      </c>
      <c r="E15" s="3" t="s">
        <v>6</v>
      </c>
      <c r="F15" s="35"/>
      <c r="G15" s="2" t="s">
        <v>3</v>
      </c>
      <c r="H15" s="2" t="s">
        <v>4</v>
      </c>
      <c r="I15" s="2" t="s">
        <v>5</v>
      </c>
      <c r="J15" s="4" t="s">
        <v>6</v>
      </c>
    </row>
    <row r="16" spans="1:10" ht="15" thickBot="1" x14ac:dyDescent="0.25">
      <c r="A16" s="5" t="s">
        <v>7</v>
      </c>
      <c r="B16" s="2">
        <f>B25/2</f>
        <v>20</v>
      </c>
      <c r="C16" s="2">
        <v>75</v>
      </c>
      <c r="D16" s="18">
        <v>0</v>
      </c>
      <c r="E16" s="18">
        <f>B16*C16*D16</f>
        <v>0</v>
      </c>
      <c r="F16" s="35"/>
      <c r="G16" s="2">
        <f>F4</f>
        <v>20</v>
      </c>
      <c r="H16" s="2">
        <v>75</v>
      </c>
      <c r="I16" s="18">
        <v>0</v>
      </c>
      <c r="J16" s="19">
        <f>G16*H16*I16</f>
        <v>0</v>
      </c>
    </row>
    <row r="17" spans="1:12" ht="15" thickBot="1" x14ac:dyDescent="0.25">
      <c r="A17" s="5" t="s">
        <v>8</v>
      </c>
      <c r="B17" s="2">
        <f>B25-B16</f>
        <v>20</v>
      </c>
      <c r="C17" s="2">
        <v>75</v>
      </c>
      <c r="D17" s="22">
        <f>F6</f>
        <v>3.5</v>
      </c>
      <c r="E17" s="18">
        <f t="shared" ref="E17:E19" si="0">B17*C17*D17</f>
        <v>5250</v>
      </c>
      <c r="F17" s="35"/>
      <c r="G17" s="2">
        <f>G25/2+(H4-I4)</f>
        <v>20</v>
      </c>
      <c r="H17" s="2">
        <v>75</v>
      </c>
      <c r="I17" s="18">
        <f>F6</f>
        <v>3.5</v>
      </c>
      <c r="J17" s="19">
        <f t="shared" ref="J17:J18" si="1">G17*H17*I17</f>
        <v>5250</v>
      </c>
    </row>
    <row r="18" spans="1:12" ht="15" thickBot="1" x14ac:dyDescent="0.25">
      <c r="A18" s="5" t="s">
        <v>9</v>
      </c>
      <c r="B18" s="2">
        <f>(F3-B25)/2</f>
        <v>5</v>
      </c>
      <c r="C18" s="2">
        <v>75</v>
      </c>
      <c r="D18" s="22">
        <f>F8</f>
        <v>8.6</v>
      </c>
      <c r="E18" s="18">
        <f t="shared" si="0"/>
        <v>3225</v>
      </c>
      <c r="F18" s="35"/>
      <c r="G18" s="2">
        <f>(G23/2)+(ROUND(G24*0.1,0))</f>
        <v>5</v>
      </c>
      <c r="H18" s="2">
        <v>75</v>
      </c>
      <c r="I18" s="18">
        <f>F8</f>
        <v>8.6</v>
      </c>
      <c r="J18" s="19">
        <f t="shared" si="1"/>
        <v>3225</v>
      </c>
    </row>
    <row r="19" spans="1:12" ht="15" thickBot="1" x14ac:dyDescent="0.25">
      <c r="A19" s="5" t="s">
        <v>10</v>
      </c>
      <c r="B19" s="2">
        <f>F3-SUM(B16:B18)</f>
        <v>5</v>
      </c>
      <c r="C19" s="2">
        <v>75</v>
      </c>
      <c r="D19" s="22">
        <f>F7</f>
        <v>9.9</v>
      </c>
      <c r="E19" s="18">
        <f t="shared" si="0"/>
        <v>3712.5</v>
      </c>
      <c r="F19" s="35"/>
      <c r="G19" s="2">
        <f>F3-SUM(G16:G18)</f>
        <v>5</v>
      </c>
      <c r="H19" s="2">
        <v>75</v>
      </c>
      <c r="I19" s="18">
        <f>F7</f>
        <v>9.9</v>
      </c>
      <c r="J19" s="19">
        <f>G19*H19*I19</f>
        <v>3712.5</v>
      </c>
      <c r="K19" s="24"/>
      <c r="L19" s="24"/>
    </row>
    <row r="20" spans="1:12" ht="15" thickBot="1" x14ac:dyDescent="0.25">
      <c r="A20" s="5" t="s">
        <v>11</v>
      </c>
      <c r="B20" s="2"/>
      <c r="C20" s="2"/>
      <c r="D20" s="2"/>
      <c r="E20" s="18">
        <f>SUM(E16:E19)</f>
        <v>12187.5</v>
      </c>
      <c r="F20" s="35"/>
      <c r="G20" s="2"/>
      <c r="H20" s="2"/>
      <c r="I20" s="2"/>
      <c r="J20" s="19">
        <f>SUM(J16:J19)</f>
        <v>12187.5</v>
      </c>
    </row>
    <row r="21" spans="1:12" ht="6.75" customHeight="1" thickBot="1" x14ac:dyDescent="0.25">
      <c r="A21" s="37"/>
      <c r="B21" s="38"/>
      <c r="C21" s="38"/>
      <c r="D21" s="38"/>
      <c r="E21" s="39"/>
      <c r="F21" s="35"/>
      <c r="G21" s="40"/>
      <c r="H21" s="38"/>
      <c r="I21" s="38"/>
      <c r="J21" s="41"/>
    </row>
    <row r="22" spans="1:12" ht="15" thickBot="1" x14ac:dyDescent="0.25">
      <c r="A22" s="6" t="s">
        <v>12</v>
      </c>
      <c r="B22" s="7" t="s">
        <v>3</v>
      </c>
      <c r="C22" s="7" t="s">
        <v>13</v>
      </c>
      <c r="D22" s="7" t="s">
        <v>14</v>
      </c>
      <c r="E22" s="8"/>
      <c r="F22" s="35"/>
      <c r="G22" s="7" t="s">
        <v>3</v>
      </c>
      <c r="H22" s="7" t="s">
        <v>13</v>
      </c>
      <c r="I22" s="7" t="s">
        <v>14</v>
      </c>
      <c r="J22" s="9"/>
    </row>
    <row r="23" spans="1:12" ht="15" thickBot="1" x14ac:dyDescent="0.25">
      <c r="A23" s="10" t="s">
        <v>15</v>
      </c>
      <c r="B23" s="7">
        <f>F3-B25</f>
        <v>10</v>
      </c>
      <c r="C23" s="16">
        <v>40</v>
      </c>
      <c r="D23" s="7">
        <f>J5</f>
        <v>1.5</v>
      </c>
      <c r="E23" s="16">
        <f t="shared" ref="E23:E26" si="2">B23*C23*D23</f>
        <v>600</v>
      </c>
      <c r="F23" s="35"/>
      <c r="G23" s="7">
        <f>F3-SUM(G24:G26)</f>
        <v>10</v>
      </c>
      <c r="H23" s="16">
        <v>40</v>
      </c>
      <c r="I23" s="7">
        <f>J5</f>
        <v>1.5</v>
      </c>
      <c r="J23" s="20">
        <f t="shared" ref="J23:J26" si="3">G23*H23*I23</f>
        <v>600</v>
      </c>
    </row>
    <row r="24" spans="1:12" ht="26.25" thickBot="1" x14ac:dyDescent="0.25">
      <c r="A24" s="10" t="s">
        <v>28</v>
      </c>
      <c r="B24" s="7"/>
      <c r="C24" s="16"/>
      <c r="D24" s="7"/>
      <c r="E24" s="16"/>
      <c r="F24" s="35"/>
      <c r="G24" s="7">
        <f>(F3-G26-G25)*F9</f>
        <v>0</v>
      </c>
      <c r="H24" s="16">
        <v>75</v>
      </c>
      <c r="I24" s="7">
        <f>J6</f>
        <v>1.8</v>
      </c>
      <c r="J24" s="20">
        <f t="shared" si="3"/>
        <v>0</v>
      </c>
    </row>
    <row r="25" spans="1:12" ht="26.25" thickBot="1" x14ac:dyDescent="0.25">
      <c r="A25" s="10" t="s">
        <v>16</v>
      </c>
      <c r="B25" s="7">
        <f>F4*2</f>
        <v>40</v>
      </c>
      <c r="C25" s="16">
        <v>75</v>
      </c>
      <c r="D25" s="7">
        <f>J6</f>
        <v>1.8</v>
      </c>
      <c r="E25" s="16">
        <f t="shared" si="2"/>
        <v>5400</v>
      </c>
      <c r="F25" s="35"/>
      <c r="G25" s="7">
        <f>(F4-I4)*2</f>
        <v>40</v>
      </c>
      <c r="H25" s="16">
        <v>75</v>
      </c>
      <c r="I25" s="7">
        <f>J8</f>
        <v>1.8</v>
      </c>
      <c r="J25" s="20">
        <f t="shared" si="3"/>
        <v>5400</v>
      </c>
    </row>
    <row r="26" spans="1:12" ht="15" thickBot="1" x14ac:dyDescent="0.25">
      <c r="A26" s="10" t="s">
        <v>17</v>
      </c>
      <c r="B26" s="7"/>
      <c r="C26" s="16">
        <v>125</v>
      </c>
      <c r="D26" s="7">
        <f>J7</f>
        <v>2.4</v>
      </c>
      <c r="E26" s="16">
        <f t="shared" si="2"/>
        <v>0</v>
      </c>
      <c r="F26" s="35"/>
      <c r="G26" s="7">
        <f>H4</f>
        <v>0</v>
      </c>
      <c r="H26" s="16">
        <v>125</v>
      </c>
      <c r="I26" s="7">
        <f>J7</f>
        <v>2.4</v>
      </c>
      <c r="J26" s="20">
        <f t="shared" si="3"/>
        <v>0</v>
      </c>
    </row>
    <row r="27" spans="1:12" ht="15" thickBot="1" x14ac:dyDescent="0.25">
      <c r="A27" s="10" t="s">
        <v>13</v>
      </c>
      <c r="B27" s="7"/>
      <c r="C27" s="7"/>
      <c r="D27" s="7"/>
      <c r="E27" s="16">
        <f>SUM(E23:E26)</f>
        <v>6000</v>
      </c>
      <c r="F27" s="35"/>
      <c r="G27" s="7"/>
      <c r="H27" s="7"/>
      <c r="I27" s="7"/>
      <c r="J27" s="20">
        <f>SUM(J23:J26)</f>
        <v>6000</v>
      </c>
    </row>
    <row r="28" spans="1:12" ht="3" customHeight="1" thickBot="1" x14ac:dyDescent="0.25">
      <c r="A28" s="37"/>
      <c r="B28" s="38"/>
      <c r="C28" s="38"/>
      <c r="D28" s="38"/>
      <c r="E28" s="39"/>
      <c r="F28" s="35"/>
      <c r="G28" s="40"/>
      <c r="H28" s="38"/>
      <c r="I28" s="38"/>
      <c r="J28" s="41"/>
    </row>
    <row r="29" spans="1:12" ht="15" thickBot="1" x14ac:dyDescent="0.25">
      <c r="A29" s="11" t="s">
        <v>18</v>
      </c>
      <c r="B29" s="12"/>
      <c r="C29" s="12"/>
      <c r="D29" s="12"/>
      <c r="E29" s="17">
        <f>E20-E27</f>
        <v>6187.5</v>
      </c>
      <c r="F29" s="36"/>
      <c r="G29" s="12"/>
      <c r="H29" s="12"/>
      <c r="I29" s="12"/>
      <c r="J29" s="21">
        <f>J20-J27</f>
        <v>6187.5</v>
      </c>
    </row>
    <row r="30" spans="1:12" ht="15" thickTop="1" x14ac:dyDescent="0.2"/>
  </sheetData>
  <sheetProtection password="CD4A" sheet="1" objects="1" scenarios="1"/>
  <mergeCells count="15">
    <mergeCell ref="A14:E14"/>
    <mergeCell ref="F14:F29"/>
    <mergeCell ref="A21:E21"/>
    <mergeCell ref="G21:J21"/>
    <mergeCell ref="A28:E28"/>
    <mergeCell ref="G28:J28"/>
    <mergeCell ref="G14:I14"/>
    <mergeCell ref="F9:G9"/>
    <mergeCell ref="F11:H11"/>
    <mergeCell ref="F3:G3"/>
    <mergeCell ref="F4:G4"/>
    <mergeCell ref="F5:G5"/>
    <mergeCell ref="F6:G6"/>
    <mergeCell ref="F7:G7"/>
    <mergeCell ref="F8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Überlegungen Einsatz gesexter Sperma"/>
    <f:field ref="objsubject" par="" edit="true" text=""/>
    <f:field ref="objcreatedby" par="" text="Schwarzenberger LBB, Michael"/>
    <f:field ref="objcreatedat" par="" text="23.03.2016 08:54:45"/>
    <f:field ref="objchangedby" par="" text="Schwarzenberger LBB, Michael"/>
    <f:field ref="objmodifiedat" par="" text="23.11.2016 13:45:06"/>
    <f:field ref="doc_FSCFOLIO_1_1001_FieldDocumentNumber" par="" text=""/>
    <f:field ref="doc_FSCFOLIO_1_1001_FieldSubject" par="" edit="true" text=""/>
    <f:field ref="FSCFOLIO_1_1001_FieldCurrentUser" par="" text="Michael Schwarzenberger LBB"/>
    <f:field ref="CCAPRECONFIG_15_1001_Objektname" par="" edit="true" text="Überlegungen Einsatz gesexter Sperma"/>
    <f:field ref="CHPRECONFIG_1_1001_Objektname" par="" edit="true" text="Überlegungen Einsatz gesexter Sperma"/>
  </f:record>
  <f:display par="" text="...">
    <f:field ref="FSCFOLIO_1_1001_FieldCurrentUser" text="Aktueller Benutzer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objsubject" text="Objektbetreff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2014-07-04T11:23:36Z</dcterms:created>
  <dcterms:modified xsi:type="dcterms:W3CDTF">2016-11-24T07:01:14Z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ObjectCOOAddress">
    <vt:lpwstr>COO.2103.100.2.6049685</vt:lpwstr>
  </property>
  <property fmtid="{D5CDD505-2E9C-101B-9397-08002B2CF9AE}" pid="3" name="FSC#FSCIBISDOCPROPS@15.1400:Container">
    <vt:lpwstr>COO.2103.100.2.6049685</vt:lpwstr>
  </property>
  <property fmtid="{D5CDD505-2E9C-101B-9397-08002B2CF9AE}" pid="4" name="FSC#FSCIBISDOCPROPS@15.1400:Objectname">
    <vt:lpwstr>Überlegungen Einsatz gesexter Sperma</vt:lpwstr>
  </property>
  <property fmtid="{D5CDD505-2E9C-101B-9397-08002B2CF9AE}" pid="5" name="FSC#FSCIBISDOCPROPS@15.1400:Subject">
    <vt:lpwstr>Nicht verfügbar</vt:lpwstr>
  </property>
  <property fmtid="{D5CDD505-2E9C-101B-9397-08002B2CF9AE}" pid="6" name="FSC#FSCIBISDOCPROPS@15.1400:Owner">
    <vt:lpwstr>Schwarzenberger LBB, Michael</vt:lpwstr>
  </property>
  <property fmtid="{D5CDD505-2E9C-101B-9397-08002B2CF9AE}" pid="7" name="FSC#FSCIBISDOCPROPS@15.1400:OwnerAbbreviation">
    <vt:lpwstr/>
  </property>
  <property fmtid="{D5CDD505-2E9C-101B-9397-08002B2CF9AE}" pid="8" name="FSC#FSCIBISDOCPROPS@15.1400:GroupShortName">
    <vt:lpwstr>BBA_BILD</vt:lpwstr>
  </property>
  <property fmtid="{D5CDD505-2E9C-101B-9397-08002B2CF9AE}" pid="9" name="FSC#FSCIBISDOCPROPS@15.1400:TopLevelSubfileName">
    <vt:lpwstr>Arbeitsblätter (002)</vt:lpwstr>
  </property>
  <property fmtid="{D5CDD505-2E9C-101B-9397-08002B2CF9AE}" pid="10" name="FSC#FSCIBISDOCPROPS@15.1400:TopLevelSubfileNumber">
    <vt:lpwstr>2</vt:lpwstr>
  </property>
  <property fmtid="{D5CDD505-2E9C-101B-9397-08002B2CF9AE}" pid="11" name="FSC#FSCIBISDOCPROPS@15.1400:TitleSubFile">
    <vt:lpwstr>Arbeitsblätter</vt:lpwstr>
  </property>
  <property fmtid="{D5CDD505-2E9C-101B-9397-08002B2CF9AE}" pid="12" name="FSC#FSCIBISDOCPROPS@15.1400:TopLevelDossierName">
    <vt:lpwstr>0100/2010/BBA Nutztiere züchten und vermehren</vt:lpwstr>
  </property>
  <property fmtid="{D5CDD505-2E9C-101B-9397-08002B2CF9AE}" pid="13" name="FSC#FSCIBISDOCPROPS@15.1400:TopLevelDossierNumber">
    <vt:lpwstr>100</vt:lpwstr>
  </property>
  <property fmtid="{D5CDD505-2E9C-101B-9397-08002B2CF9AE}" pid="14" name="FSC#FSCIBISDOCPROPS@15.1400:TopLevelDossierYear">
    <vt:lpwstr>2010</vt:lpwstr>
  </property>
  <property fmtid="{D5CDD505-2E9C-101B-9397-08002B2CF9AE}" pid="15" name="FSC#FSCIBISDOCPROPS@15.1400:TopLevelDossierTitel">
    <vt:lpwstr>Nutztiere züchten und vermehren</vt:lpwstr>
  </property>
  <property fmtid="{D5CDD505-2E9C-101B-9397-08002B2CF9AE}" pid="16" name="FSC#FSCIBISDOCPROPS@15.1400:TopLevelDossierRespOrgShortname">
    <vt:lpwstr>BBA</vt:lpwstr>
  </property>
  <property fmtid="{D5CDD505-2E9C-101B-9397-08002B2CF9AE}" pid="17" name="FSC#FSCIBISDOCPROPS@15.1400:TopLevelDossierResponsible">
    <vt:lpwstr>Schwarzenberger LBB, Michael</vt:lpwstr>
  </property>
  <property fmtid="{D5CDD505-2E9C-101B-9397-08002B2CF9AE}" pid="18" name="FSC#FSCIBISDOCPROPS@15.1400:TopLevelSubjectGroupPosNumber">
    <vt:lpwstr>06.11.05</vt:lpwstr>
  </property>
  <property fmtid="{D5CDD505-2E9C-101B-9397-08002B2CF9AE}" pid="19" name="FSC#FSCIBISDOCPROPS@15.1400:RRBNumber">
    <vt:lpwstr>Nicht verfügbar</vt:lpwstr>
  </property>
  <property fmtid="{D5CDD505-2E9C-101B-9397-08002B2CF9AE}" pid="20" name="FSC#FSCIBISDOCPROPS@15.1400:RRSessionDate">
    <vt:lpwstr/>
  </property>
  <property fmtid="{D5CDD505-2E9C-101B-9397-08002B2CF9AE}" pid="21" name="FSC#FSCIBISDOCPROPS@15.1400:DossierRef">
    <vt:lpwstr>LBBZ/06.11.05/2010/00100</vt:lpwstr>
  </property>
  <property fmtid="{D5CDD505-2E9C-101B-9397-08002B2CF9AE}" pid="22" name="FSC#FSCIBISDOCPROPS@15.1400:BGMName">
    <vt:lpwstr> </vt:lpwstr>
  </property>
  <property fmtid="{D5CDD505-2E9C-101B-9397-08002B2CF9AE}" pid="23" name="FSC#FSCIBISDOCPROPS@15.1400:BGMFirstName">
    <vt:lpwstr> </vt:lpwstr>
  </property>
  <property fmtid="{D5CDD505-2E9C-101B-9397-08002B2CF9AE}" pid="24" name="FSC#FSCIBISDOCPROPS@15.1400:BGMZIP">
    <vt:lpwstr> </vt:lpwstr>
  </property>
  <property fmtid="{D5CDD505-2E9C-101B-9397-08002B2CF9AE}" pid="25" name="FSC#FSCIBISDOCPROPS@15.1400:BGMBirthday">
    <vt:lpwstr> </vt:lpwstr>
  </property>
  <property fmtid="{D5CDD505-2E9C-101B-9397-08002B2CF9AE}" pid="26" name="FSC#FSCIBISDOCPROPS@15.1400:BGMDiagnose">
    <vt:lpwstr> </vt:lpwstr>
  </property>
  <property fmtid="{D5CDD505-2E9C-101B-9397-08002B2CF9AE}" pid="27" name="FSC#FSCIBISDOCPROPS@15.1400:BGMDiagnoseAdd">
    <vt:lpwstr> </vt:lpwstr>
  </property>
  <property fmtid="{D5CDD505-2E9C-101B-9397-08002B2CF9AE}" pid="28" name="FSC#FSCIBISDOCPROPS@15.1400:BGMDiagnoseDetail">
    <vt:lpwstr> </vt:lpwstr>
  </property>
  <property fmtid="{D5CDD505-2E9C-101B-9397-08002B2CF9AE}" pid="29" name="FSC#FSCIBISDOCPROPS@15.1400:CreatedAt">
    <vt:lpwstr>23.03.2016</vt:lpwstr>
  </property>
  <property fmtid="{D5CDD505-2E9C-101B-9397-08002B2CF9AE}" pid="30" name="FSC#FSCIBISDOCPROPS@15.1400:CreatedBy">
    <vt:lpwstr>Michael Schwarzenberger LBB</vt:lpwstr>
  </property>
  <property fmtid="{D5CDD505-2E9C-101B-9397-08002B2CF9AE}" pid="31" name="FSC#FSCIBISDOCPROPS@15.1400:ReferredBarCode">
    <vt:lpwstr/>
  </property>
  <property fmtid="{D5CDD505-2E9C-101B-9397-08002B2CF9AE}" pid="32" name="FSC#LOCALSW@2103.100:BarCodeDossierRef">
    <vt:lpwstr>LBBZ/06.11.05/2010/00100</vt:lpwstr>
  </property>
  <property fmtid="{D5CDD505-2E9C-101B-9397-08002B2CF9AE}" pid="33" name="FSC#LOCALSW@2103.100:BarCodeTopLevelDossierName">
    <vt:lpwstr>0100/2010/BBA Nutztiere züchten und vermehren</vt:lpwstr>
  </property>
  <property fmtid="{D5CDD505-2E9C-101B-9397-08002B2CF9AE}" pid="34" name="FSC#LOCALSW@2103.100:BarCodeTopLevelDossierTitel">
    <vt:lpwstr>Nutztiere züchten und vermehren</vt:lpwstr>
  </property>
  <property fmtid="{D5CDD505-2E9C-101B-9397-08002B2CF9AE}" pid="35" name="FSC#LOCALSW@2103.100:BarCodeTopLevelSubfileTitle">
    <vt:lpwstr>Arbeitsblätter (002)</vt:lpwstr>
  </property>
  <property fmtid="{D5CDD505-2E9C-101B-9397-08002B2CF9AE}" pid="36" name="FSC#LOCALSW@2103.100:BarCodeTitleSubFile">
    <vt:lpwstr>Arbeitsblätter</vt:lpwstr>
  </property>
  <property fmtid="{D5CDD505-2E9C-101B-9397-08002B2CF9AE}" pid="37" name="FSC#LOCALSW@2103.100:BarCodeOwnerSubfile">
    <vt:lpwstr>Schwarzenberger LBB</vt:lpwstr>
  </property>
  <property fmtid="{D5CDD505-2E9C-101B-9397-08002B2CF9AE}" pid="38" name="FSC#LOCALSW@2103.100:TGDOSREI">
    <vt:lpwstr/>
  </property>
  <property fmtid="{D5CDD505-2E9C-101B-9397-08002B2CF9AE}" pid="39" name="FSC#COOELAK@1.1001:Subject">
    <vt:lpwstr/>
  </property>
  <property fmtid="{D5CDD505-2E9C-101B-9397-08002B2CF9AE}" pid="40" name="FSC#COOELAK@1.1001:FileReference">
    <vt:lpwstr>LBBZ/06.11.05/2010/00100</vt:lpwstr>
  </property>
  <property fmtid="{D5CDD505-2E9C-101B-9397-08002B2CF9AE}" pid="41" name="FSC#COOELAK@1.1001:FileRefYear">
    <vt:lpwstr>2010</vt:lpwstr>
  </property>
  <property fmtid="{D5CDD505-2E9C-101B-9397-08002B2CF9AE}" pid="42" name="FSC#COOELAK@1.1001:FileRefOrdinal">
    <vt:lpwstr>100</vt:lpwstr>
  </property>
  <property fmtid="{D5CDD505-2E9C-101B-9397-08002B2CF9AE}" pid="43" name="FSC#COOELAK@1.1001:FileRefOU">
    <vt:lpwstr/>
  </property>
  <property fmtid="{D5CDD505-2E9C-101B-9397-08002B2CF9AE}" pid="44" name="FSC#COOELAK@1.1001:Organization">
    <vt:lpwstr/>
  </property>
  <property fmtid="{D5CDD505-2E9C-101B-9397-08002B2CF9AE}" pid="45" name="FSC#COOELAK@1.1001:Owner">
    <vt:lpwstr>Schwarzenberger LBB Michael (Mannenbach-Salenstein)</vt:lpwstr>
  </property>
  <property fmtid="{D5CDD505-2E9C-101B-9397-08002B2CF9AE}" pid="46" name="FSC#COOELAK@1.1001:OwnerExtension">
    <vt:lpwstr>+41 71 663 33 05</vt:lpwstr>
  </property>
  <property fmtid="{D5CDD505-2E9C-101B-9397-08002B2CF9AE}" pid="47" name="FSC#COOELAK@1.1001:OwnerFaxExtension">
    <vt:lpwstr>+41 71 663 33 19</vt:lpwstr>
  </property>
  <property fmtid="{D5CDD505-2E9C-101B-9397-08002B2CF9AE}" pid="48" name="FSC#COOELAK@1.1001:DispatchedBy">
    <vt:lpwstr/>
  </property>
  <property fmtid="{D5CDD505-2E9C-101B-9397-08002B2CF9AE}" pid="49" name="FSC#COOELAK@1.1001:DispatchedAt">
    <vt:lpwstr/>
  </property>
  <property fmtid="{D5CDD505-2E9C-101B-9397-08002B2CF9AE}" pid="50" name="FSC#COOELAK@1.1001:ApprovedBy">
    <vt:lpwstr/>
  </property>
  <property fmtid="{D5CDD505-2E9C-101B-9397-08002B2CF9AE}" pid="51" name="FSC#COOELAK@1.1001:ApprovedAt">
    <vt:lpwstr/>
  </property>
  <property fmtid="{D5CDD505-2E9C-101B-9397-08002B2CF9AE}" pid="52" name="FSC#COOELAK@1.1001:Department">
    <vt:lpwstr>BBA Bildung (BBA_BILD)</vt:lpwstr>
  </property>
  <property fmtid="{D5CDD505-2E9C-101B-9397-08002B2CF9AE}" pid="53" name="FSC#COOELAK@1.1001:CreatedAt">
    <vt:lpwstr>23.03.2016</vt:lpwstr>
  </property>
  <property fmtid="{D5CDD505-2E9C-101B-9397-08002B2CF9AE}" pid="54" name="FSC#COOELAK@1.1001:OU">
    <vt:lpwstr>Bildungs- und Beratungszentrum Arenenberg, Geschäftsleitung (BBA)</vt:lpwstr>
  </property>
  <property fmtid="{D5CDD505-2E9C-101B-9397-08002B2CF9AE}" pid="55" name="FSC#COOELAK@1.1001:Priority">
    <vt:lpwstr> ()</vt:lpwstr>
  </property>
  <property fmtid="{D5CDD505-2E9C-101B-9397-08002B2CF9AE}" pid="56" name="FSC#COOELAK@1.1001:ObjBarCode">
    <vt:lpwstr>*COO.2103.100.2.6049685*</vt:lpwstr>
  </property>
  <property fmtid="{D5CDD505-2E9C-101B-9397-08002B2CF9AE}" pid="57" name="FSC#COOELAK@1.1001:RefBarCode">
    <vt:lpwstr>*COO.2103.100.7.582873*</vt:lpwstr>
  </property>
  <property fmtid="{D5CDD505-2E9C-101B-9397-08002B2CF9AE}" pid="58" name="FSC#COOELAK@1.1001:FileRefBarCode">
    <vt:lpwstr>*LBBZ/06.11.05/2010/00100*</vt:lpwstr>
  </property>
  <property fmtid="{D5CDD505-2E9C-101B-9397-08002B2CF9AE}" pid="59" name="FSC#COOELAK@1.1001:ExternalRef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/>
  </property>
  <property fmtid="{D5CDD505-2E9C-101B-9397-08002B2CF9AE}" pid="63" name="FSC#COOELAK@1.1001:ProcessResponsiblePhone">
    <vt:lpwstr/>
  </property>
  <property fmtid="{D5CDD505-2E9C-101B-9397-08002B2CF9AE}" pid="64" name="FSC#COOELAK@1.1001:ProcessResponsibleMail">
    <vt:lpwstr/>
  </property>
  <property fmtid="{D5CDD505-2E9C-101B-9397-08002B2CF9AE}" pid="65" name="FSC#COOELAK@1.1001:ProcessResponsibleFax">
    <vt:lpwstr/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06.11.05</vt:lpwstr>
  </property>
  <property fmtid="{D5CDD505-2E9C-101B-9397-08002B2CF9AE}" pid="72" name="FSC#COOELAK@1.1001:CurrentUserRolePos">
    <vt:lpwstr>Sachbearbeiter/in</vt:lpwstr>
  </property>
  <property fmtid="{D5CDD505-2E9C-101B-9397-08002B2CF9AE}" pid="73" name="FSC#COOELAK@1.1001:CurrentUserEmail">
    <vt:lpwstr>michael.schwarzenberger@tg.ch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ATSTATECFG@1.1001:Office">
    <vt:lpwstr/>
  </property>
  <property fmtid="{D5CDD505-2E9C-101B-9397-08002B2CF9AE}" pid="80" name="FSC#ATSTATECFG@1.1001:Agent">
    <vt:lpwstr>Michael Schwarzenberger LBB</vt:lpwstr>
  </property>
  <property fmtid="{D5CDD505-2E9C-101B-9397-08002B2CF9AE}" pid="81" name="FSC#ATSTATECFG@1.1001:AgentPhone">
    <vt:lpwstr>+41 71 663 33 05</vt:lpwstr>
  </property>
  <property fmtid="{D5CDD505-2E9C-101B-9397-08002B2CF9AE}" pid="82" name="FSC#ATSTATECFG@1.1001:DepartmentFax">
    <vt:lpwstr/>
  </property>
  <property fmtid="{D5CDD505-2E9C-101B-9397-08002B2CF9AE}" pid="83" name="FSC#ATSTATECFG@1.1001:DepartmentEmail">
    <vt:lpwstr>info@arenenberg.ch</vt:lpwstr>
  </property>
  <property fmtid="{D5CDD505-2E9C-101B-9397-08002B2CF9AE}" pid="84" name="FSC#ATSTATECFG@1.1001:SubfileDate">
    <vt:lpwstr>03.09.2010</vt:lpwstr>
  </property>
  <property fmtid="{D5CDD505-2E9C-101B-9397-08002B2CF9AE}" pid="85" name="FSC#ATSTATECFG@1.1001:SubfileSubject">
    <vt:lpwstr/>
  </property>
  <property fmtid="{D5CDD505-2E9C-101B-9397-08002B2CF9AE}" pid="86" name="FSC#ATSTATECFG@1.1001:DepartmentZipCode">
    <vt:lpwstr>8268</vt:lpwstr>
  </property>
  <property fmtid="{D5CDD505-2E9C-101B-9397-08002B2CF9AE}" pid="87" name="FSC#ATSTATECFG@1.1001:DepartmentCountry">
    <vt:lpwstr>Schweiz</vt:lpwstr>
  </property>
  <property fmtid="{D5CDD505-2E9C-101B-9397-08002B2CF9AE}" pid="88" name="FSC#ATSTATECFG@1.1001:DepartmentCity">
    <vt:lpwstr>Salenstein</vt:lpwstr>
  </property>
  <property fmtid="{D5CDD505-2E9C-101B-9397-08002B2CF9AE}" pid="89" name="FSC#ATSTATECFG@1.1001:DepartmentStreet">
    <vt:lpwstr>Arenenbergerstrasse</vt:lpwstr>
  </property>
  <property fmtid="{D5CDD505-2E9C-101B-9397-08002B2CF9AE}" pid="90" name="FSC#ATSTATECFG@1.1001:DepartmentDVR">
    <vt:lpwstr/>
  </property>
  <property fmtid="{D5CDD505-2E9C-101B-9397-08002B2CF9AE}" pid="91" name="FSC#ATSTATECFG@1.1001:DepartmentUID">
    <vt:lpwstr>3640</vt:lpwstr>
  </property>
  <property fmtid="{D5CDD505-2E9C-101B-9397-08002B2CF9AE}" pid="92" name="FSC#ATSTATECFG@1.1001:SubfileReference">
    <vt:lpwstr>LBBZ/06.11.05/2010/00100</vt:lpwstr>
  </property>
  <property fmtid="{D5CDD505-2E9C-101B-9397-08002B2CF9AE}" pid="93" name="FSC#ATSTATECFG@1.1001:Clause">
    <vt:lpwstr/>
  </property>
  <property fmtid="{D5CDD505-2E9C-101B-9397-08002B2CF9AE}" pid="94" name="FSC#ATSTATECFG@1.1001:ApprovedSignature">
    <vt:lpwstr/>
  </property>
  <property fmtid="{D5CDD505-2E9C-101B-9397-08002B2CF9AE}" pid="95" name="FSC#ATSTATECFG@1.1001:BankAccount">
    <vt:lpwstr/>
  </property>
  <property fmtid="{D5CDD505-2E9C-101B-9397-08002B2CF9AE}" pid="96" name="FSC#ATSTATECFG@1.1001:BankAccountOwner">
    <vt:lpwstr/>
  </property>
  <property fmtid="{D5CDD505-2E9C-101B-9397-08002B2CF9AE}" pid="97" name="FSC#ATSTATECFG@1.1001:BankInstitute">
    <vt:lpwstr/>
  </property>
  <property fmtid="{D5CDD505-2E9C-101B-9397-08002B2CF9AE}" pid="98" name="FSC#ATSTATECFG@1.1001:BankAccountID">
    <vt:lpwstr/>
  </property>
  <property fmtid="{D5CDD505-2E9C-101B-9397-08002B2CF9AE}" pid="99" name="FSC#ATSTATECFG@1.1001:BankAccountIBAN">
    <vt:lpwstr/>
  </property>
  <property fmtid="{D5CDD505-2E9C-101B-9397-08002B2CF9AE}" pid="100" name="FSC#ATSTATECFG@1.1001:BankAccountBIC">
    <vt:lpwstr/>
  </property>
  <property fmtid="{D5CDD505-2E9C-101B-9397-08002B2CF9AE}" pid="101" name="FSC#ATSTATECFG@1.1001:BankName">
    <vt:lpwstr/>
  </property>
  <property fmtid="{D5CDD505-2E9C-101B-9397-08002B2CF9AE}" pid="102" name="FSC#COOSYSTEM@1.1:Container">
    <vt:lpwstr>COO.2103.100.2.6049685</vt:lpwstr>
  </property>
  <property fmtid="{D5CDD505-2E9C-101B-9397-08002B2CF9AE}" pid="103" name="FSC#LOCALSW@2103.100:User_Login_red">
    <vt:lpwstr>lbbscm@TG.CH_x000d_
michael.schwarzenberger@tg.ch</vt:lpwstr>
  </property>
  <property fmtid="{D5CDD505-2E9C-101B-9397-08002B2CF9AE}" pid="104" name="FSC#FSCFOLIO@1.1001:docpropproject">
    <vt:lpwstr/>
  </property>
</Properties>
</file>